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Кошторис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<sst xmlns="http://schemas.openxmlformats.org/spreadsheetml/2006/main" count="178" uniqueCount="104">
  <si>
    <t>Додаток до кошторису</t>
  </si>
  <si>
    <t>договір від</t>
  </si>
  <si>
    <t>№</t>
  </si>
  <si>
    <t>Розрахунок обсягу навчальної роботи</t>
  </si>
  <si>
    <t>1.1.</t>
  </si>
  <si>
    <t>теоретичне навчання</t>
  </si>
  <si>
    <t>год.</t>
  </si>
  <si>
    <t>1.2.</t>
  </si>
  <si>
    <t>консультації</t>
  </si>
  <si>
    <t>1.3.</t>
  </si>
  <si>
    <t>кваліфікаційна атестація</t>
  </si>
  <si>
    <t>год.х</t>
  </si>
  <si>
    <t>чолх</t>
  </si>
  <si>
    <t>чл.ком</t>
  </si>
  <si>
    <t>Разом :</t>
  </si>
  <si>
    <t>1.4.</t>
  </si>
  <si>
    <t>виробниче навчання</t>
  </si>
  <si>
    <t>1.5.</t>
  </si>
  <si>
    <t>виробнича практика</t>
  </si>
  <si>
    <t>год :</t>
  </si>
  <si>
    <t>год</t>
  </si>
  <si>
    <t>міс.</t>
  </si>
  <si>
    <t>2.1.</t>
  </si>
  <si>
    <t>з/плата викладачів</t>
  </si>
  <si>
    <t>грн.</t>
  </si>
  <si>
    <t>2.2.</t>
  </si>
  <si>
    <t>з/плата майстра в/навчання</t>
  </si>
  <si>
    <t>грн :</t>
  </si>
  <si>
    <t>2.3.</t>
  </si>
  <si>
    <t>з/плата інструкторів в/практики</t>
  </si>
  <si>
    <t>інструк.х</t>
  </si>
  <si>
    <t>грн.х</t>
  </si>
  <si>
    <t>х</t>
  </si>
  <si>
    <t>2.4.</t>
  </si>
  <si>
    <t>з/п АГП</t>
  </si>
  <si>
    <t>Всього :</t>
  </si>
  <si>
    <t>3.</t>
  </si>
  <si>
    <t xml:space="preserve">Господарські витрати </t>
  </si>
  <si>
    <t>3.1.</t>
  </si>
  <si>
    <t>водопостачання, стоки</t>
  </si>
  <si>
    <t>л х</t>
  </si>
  <si>
    <t>дн.:</t>
  </si>
  <si>
    <t>м/к х</t>
  </si>
  <si>
    <t>чол.</t>
  </si>
  <si>
    <t>3.2.</t>
  </si>
  <si>
    <t>електроенергія</t>
  </si>
  <si>
    <t>ламп х</t>
  </si>
  <si>
    <t>квт/год</t>
  </si>
  <si>
    <t>3.3.</t>
  </si>
  <si>
    <t>канцелярські витрати</t>
  </si>
  <si>
    <t>папка</t>
  </si>
  <si>
    <t>шт. х</t>
  </si>
  <si>
    <t>швидкосшивач</t>
  </si>
  <si>
    <t>папір</t>
  </si>
  <si>
    <t>пач. х</t>
  </si>
  <si>
    <t>ручка</t>
  </si>
  <si>
    <t>гумка</t>
  </si>
  <si>
    <t>олівець</t>
  </si>
  <si>
    <t>4.</t>
  </si>
  <si>
    <t>Навчальні витрати</t>
  </si>
  <si>
    <t>4.1.</t>
  </si>
  <si>
    <t>4.2.</t>
  </si>
  <si>
    <t>матеріали</t>
  </si>
  <si>
    <t>стрічка</t>
  </si>
  <si>
    <t>накладна</t>
  </si>
  <si>
    <t>4.3.</t>
  </si>
  <si>
    <t>свідоцтва з додатком</t>
  </si>
  <si>
    <t>шт.х</t>
  </si>
  <si>
    <t xml:space="preserve">журнал обліку теоретичного навчання </t>
  </si>
  <si>
    <t xml:space="preserve">журнал обліку виробничого навчання </t>
  </si>
  <si>
    <t>Разом:</t>
  </si>
  <si>
    <t>Н.О. Ніжнік</t>
  </si>
  <si>
    <t>ЗАТВЕРДЖУЮ</t>
  </si>
  <si>
    <t>КОШТОРИС</t>
  </si>
  <si>
    <t>планових витрат на професійне навчання безробітних</t>
  </si>
  <si>
    <t>Назва професії</t>
  </si>
  <si>
    <t>Код</t>
  </si>
  <si>
    <t>Кількість слухачів</t>
  </si>
  <si>
    <t>Термін навчання</t>
  </si>
  <si>
    <t xml:space="preserve"> год.,</t>
  </si>
  <si>
    <t>1.</t>
  </si>
  <si>
    <t>Заробітна плата (грн.)</t>
  </si>
  <si>
    <t>(дивись додаток до кошторису)</t>
  </si>
  <si>
    <t>2.</t>
  </si>
  <si>
    <t>Нарахування на з/плату (грн.)</t>
  </si>
  <si>
    <t>Господарські витрати (грн.)</t>
  </si>
  <si>
    <t>Навчальні витрати (грн.)</t>
  </si>
  <si>
    <t>5.</t>
  </si>
  <si>
    <t>Накладні витрати (грн.) до п.п.(1+2+3)</t>
  </si>
  <si>
    <t>(у разі представлення відповідних документів)</t>
  </si>
  <si>
    <t>6.</t>
  </si>
  <si>
    <t>Загальна вартість навчання групи (грн.)</t>
  </si>
  <si>
    <t>7.</t>
  </si>
  <si>
    <t>Загальна вартість навчання одного слухача (грн.)</t>
  </si>
  <si>
    <t>Директор державного професійно-технічного навчального закладу "Славутський професійний ліцей"</t>
  </si>
  <si>
    <t>рахунок</t>
  </si>
  <si>
    <t>2шт х</t>
  </si>
  <si>
    <t>3,60 грн.</t>
  </si>
  <si>
    <t xml:space="preserve">Розрахунок заробітної плати </t>
  </si>
  <si>
    <t>1000,00грн</t>
  </si>
  <si>
    <t>Офіціант  ІІІ</t>
  </si>
  <si>
    <t>3,5місяців</t>
  </si>
  <si>
    <t>О.Л.Токарчук</t>
  </si>
  <si>
    <t>В.О.Головний бухгалтер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</si>
</sst>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"/>
    <numFmt numFmtId="170" formatCode="#,##0.00;[Red]#,##0.00"/>
    <numFmt numFmtId="171" formatCode="0.0%"/>
    <numFmt numFmtId="172" formatCode="#,##0.00\ &quot;грн.&quot;"/>
    <numFmt numFmtId="173" formatCode="00000000"/>
    <numFmt numFmtId="174" formatCode="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 Cyr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1" fontId="4" fillId="0" borderId="0" xfId="56" applyNumberFormat="1" applyFont="1" applyAlignment="1">
      <alignment horizontal="center" vertical="center"/>
      <protection/>
    </xf>
    <xf numFmtId="49" fontId="5" fillId="0" borderId="0" xfId="56" applyNumberFormat="1" applyFont="1" applyAlignment="1">
      <alignment horizontal="right" vertical="center"/>
      <protection/>
    </xf>
    <xf numFmtId="0" fontId="4" fillId="0" borderId="0" xfId="56" applyFont="1" applyAlignment="1">
      <alignment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 applyBorder="1" applyAlignment="1">
      <alignment horizontal="center" vertical="center"/>
      <protection/>
    </xf>
    <xf numFmtId="0" fontId="6" fillId="0" borderId="0" xfId="56" applyFont="1">
      <alignment/>
      <protection/>
    </xf>
    <xf numFmtId="49" fontId="5" fillId="0" borderId="0" xfId="56" applyNumberFormat="1" applyFont="1" applyAlignment="1">
      <alignment horizontal="center" vertical="center"/>
      <protection/>
    </xf>
    <xf numFmtId="0" fontId="6" fillId="0" borderId="0" xfId="56" applyFont="1">
      <alignment/>
      <protection/>
    </xf>
    <xf numFmtId="1" fontId="6" fillId="0" borderId="0" xfId="56" applyNumberFormat="1" applyFont="1">
      <alignment/>
      <protection/>
    </xf>
    <xf numFmtId="0" fontId="5" fillId="0" borderId="0" xfId="56" applyFont="1" applyAlignment="1">
      <alignment vertical="center"/>
      <protection/>
    </xf>
    <xf numFmtId="0" fontId="2" fillId="0" borderId="0" xfId="56" applyFont="1">
      <alignment/>
      <protection/>
    </xf>
    <xf numFmtId="2" fontId="4" fillId="0" borderId="10" xfId="56" applyNumberFormat="1" applyFont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0" xfId="53" applyFont="1">
      <alignment/>
      <protection/>
    </xf>
    <xf numFmtId="0" fontId="5" fillId="0" borderId="0" xfId="53" applyFont="1" applyAlignment="1">
      <alignment vertical="center"/>
      <protection/>
    </xf>
    <xf numFmtId="0" fontId="6" fillId="0" borderId="0" xfId="53" applyFont="1">
      <alignment/>
      <protection/>
    </xf>
    <xf numFmtId="2" fontId="4" fillId="0" borderId="0" xfId="53" applyNumberFormat="1" applyFont="1" applyFill="1" applyAlignment="1">
      <alignment vertical="center"/>
      <protection/>
    </xf>
    <xf numFmtId="169" fontId="4" fillId="0" borderId="0" xfId="0" applyNumberFormat="1" applyFont="1" applyAlignment="1">
      <alignment vertical="center"/>
    </xf>
    <xf numFmtId="0" fontId="7" fillId="0" borderId="0" xfId="56" applyFont="1" applyAlignment="1">
      <alignment vertical="center"/>
      <protection/>
    </xf>
    <xf numFmtId="2" fontId="4" fillId="0" borderId="0" xfId="56" applyNumberFormat="1" applyFont="1" applyAlignment="1">
      <alignment vertical="center"/>
      <protection/>
    </xf>
    <xf numFmtId="169" fontId="4" fillId="0" borderId="0" xfId="56" applyNumberFormat="1" applyFont="1" applyAlignment="1">
      <alignment vertical="center"/>
      <protection/>
    </xf>
    <xf numFmtId="0" fontId="4" fillId="0" borderId="0" xfId="54" applyFont="1" applyAlignment="1">
      <alignment vertical="center"/>
      <protection/>
    </xf>
    <xf numFmtId="2" fontId="4" fillId="0" borderId="0" xfId="53" applyNumberFormat="1" applyFont="1" applyAlignment="1">
      <alignment vertical="center"/>
      <protection/>
    </xf>
    <xf numFmtId="9" fontId="4" fillId="0" borderId="0" xfId="53" applyNumberFormat="1" applyFont="1" applyAlignment="1">
      <alignment vertical="center"/>
      <protection/>
    </xf>
    <xf numFmtId="2" fontId="7" fillId="0" borderId="0" xfId="53" applyNumberFormat="1" applyFont="1" applyAlignment="1">
      <alignment vertical="center"/>
      <protection/>
    </xf>
    <xf numFmtId="169" fontId="4" fillId="0" borderId="0" xfId="53" applyNumberFormat="1" applyFont="1" applyAlignment="1">
      <alignment vertical="center"/>
      <protection/>
    </xf>
    <xf numFmtId="9" fontId="4" fillId="0" borderId="0" xfId="56" applyNumberFormat="1" applyFont="1" applyAlignment="1">
      <alignment horizontal="center" vertical="center"/>
      <protection/>
    </xf>
    <xf numFmtId="49" fontId="5" fillId="0" borderId="0" xfId="53" applyNumberFormat="1" applyFont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0" fontId="2" fillId="0" borderId="0" xfId="53" applyFont="1">
      <alignment/>
      <protection/>
    </xf>
    <xf numFmtId="49" fontId="5" fillId="0" borderId="0" xfId="54" applyNumberFormat="1" applyFont="1" applyFill="1" applyAlignment="1">
      <alignment horizontal="right" vertical="center"/>
      <protection/>
    </xf>
    <xf numFmtId="0" fontId="7" fillId="0" borderId="0" xfId="53" applyFont="1" applyAlignment="1">
      <alignment horizontal="center" vertical="center"/>
      <protection/>
    </xf>
    <xf numFmtId="0" fontId="4" fillId="0" borderId="0" xfId="57" applyFont="1" applyAlignment="1">
      <alignment vertical="center"/>
      <protection/>
    </xf>
    <xf numFmtId="49" fontId="5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vertical="center"/>
      <protection/>
    </xf>
    <xf numFmtId="2" fontId="4" fillId="0" borderId="0" xfId="54" applyNumberFormat="1" applyFont="1" applyAlignment="1">
      <alignment vertical="center"/>
      <protection/>
    </xf>
    <xf numFmtId="0" fontId="2" fillId="0" borderId="0" xfId="54" applyFont="1">
      <alignment/>
      <protection/>
    </xf>
    <xf numFmtId="49" fontId="5" fillId="0" borderId="0" xfId="54" applyNumberFormat="1" applyFont="1" applyAlignment="1">
      <alignment horizontal="right" vertical="center"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1" fontId="4" fillId="0" borderId="0" xfId="54" applyNumberFormat="1" applyFont="1" applyFill="1" applyAlignment="1">
      <alignment horizontal="center" vertical="center"/>
      <protection/>
    </xf>
    <xf numFmtId="0" fontId="8" fillId="0" borderId="0" xfId="54" applyFont="1">
      <alignment/>
      <protection/>
    </xf>
    <xf numFmtId="4" fontId="4" fillId="0" borderId="10" xfId="53" applyNumberFormat="1" applyFont="1" applyBorder="1" applyAlignment="1">
      <alignment horizontal="center" vertical="center"/>
      <protection/>
    </xf>
    <xf numFmtId="49" fontId="4" fillId="0" borderId="0" xfId="53" applyNumberFormat="1" applyFont="1" applyFill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1" fontId="4" fillId="0" borderId="0" xfId="53" applyNumberFormat="1" applyFont="1" applyFill="1" applyAlignment="1">
      <alignment horizontal="center" vertical="center"/>
      <protection/>
    </xf>
    <xf numFmtId="0" fontId="4" fillId="0" borderId="0" xfId="53" applyFont="1" applyFill="1" applyAlignment="1">
      <alignment vertical="center"/>
      <protection/>
    </xf>
    <xf numFmtId="0" fontId="6" fillId="0" borderId="0" xfId="53" applyFont="1" applyFill="1">
      <alignment/>
      <protection/>
    </xf>
    <xf numFmtId="2" fontId="6" fillId="0" borderId="0" xfId="53" applyNumberFormat="1" applyFont="1" applyFill="1">
      <alignment/>
      <protection/>
    </xf>
    <xf numFmtId="0" fontId="6" fillId="0" borderId="0" xfId="53" applyFont="1" applyFill="1">
      <alignment/>
      <protection/>
    </xf>
    <xf numFmtId="0" fontId="4" fillId="0" borderId="0" xfId="0" applyFont="1" applyFill="1" applyBorder="1" applyAlignment="1">
      <alignment vertical="center"/>
    </xf>
    <xf numFmtId="49" fontId="4" fillId="0" borderId="0" xfId="53" applyNumberFormat="1" applyFont="1" applyAlignment="1">
      <alignment horizontal="center" vertical="center"/>
      <protection/>
    </xf>
    <xf numFmtId="0" fontId="6" fillId="0" borderId="0" xfId="53" applyFont="1">
      <alignment/>
      <protection/>
    </xf>
    <xf numFmtId="4" fontId="4" fillId="0" borderId="11" xfId="56" applyNumberFormat="1" applyFont="1" applyBorder="1" applyAlignment="1">
      <alignment vertical="center"/>
      <protection/>
    </xf>
    <xf numFmtId="49" fontId="5" fillId="0" borderId="0" xfId="56" applyNumberFormat="1" applyFont="1" applyFill="1" applyAlignment="1">
      <alignment horizontal="right" vertical="center"/>
      <protection/>
    </xf>
    <xf numFmtId="0" fontId="4" fillId="0" borderId="0" xfId="56" applyFont="1" applyFill="1" applyAlignment="1">
      <alignment vertical="center"/>
      <protection/>
    </xf>
    <xf numFmtId="0" fontId="6" fillId="0" borderId="0" xfId="56" applyFont="1" applyFill="1">
      <alignment/>
      <protection/>
    </xf>
    <xf numFmtId="0" fontId="6" fillId="0" borderId="0" xfId="56" applyFont="1" applyFill="1">
      <alignment/>
      <protection/>
    </xf>
    <xf numFmtId="49" fontId="5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169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49" fontId="5" fillId="0" borderId="0" xfId="57" applyNumberFormat="1" applyFont="1" applyFill="1" applyAlignment="1">
      <alignment horizontal="center" vertical="center"/>
      <protection/>
    </xf>
    <xf numFmtId="0" fontId="4" fillId="0" borderId="0" xfId="57" applyFont="1" applyFill="1" applyAlignment="1">
      <alignment vertical="center"/>
      <protection/>
    </xf>
    <xf numFmtId="0" fontId="6" fillId="0" borderId="0" xfId="57" applyFont="1" applyFill="1">
      <alignment/>
      <protection/>
    </xf>
    <xf numFmtId="0" fontId="6" fillId="0" borderId="0" xfId="57" applyFont="1" applyFill="1">
      <alignment/>
      <protection/>
    </xf>
    <xf numFmtId="49" fontId="5" fillId="0" borderId="0" xfId="54" applyNumberFormat="1" applyFont="1" applyFill="1" applyAlignment="1">
      <alignment horizontal="center" vertical="center"/>
      <protection/>
    </xf>
    <xf numFmtId="2" fontId="4" fillId="0" borderId="0" xfId="54" applyNumberFormat="1" applyFont="1" applyFill="1" applyAlignment="1">
      <alignment vertical="center"/>
      <protection/>
    </xf>
    <xf numFmtId="1" fontId="4" fillId="0" borderId="0" xfId="54" applyNumberFormat="1" applyFont="1" applyFill="1" applyAlignment="1">
      <alignment vertical="center"/>
      <protection/>
    </xf>
    <xf numFmtId="0" fontId="7" fillId="0" borderId="0" xfId="54" applyFont="1" applyFill="1" applyAlignment="1">
      <alignment vertical="center"/>
      <protection/>
    </xf>
    <xf numFmtId="1" fontId="5" fillId="0" borderId="0" xfId="54" applyNumberFormat="1" applyFont="1" applyFill="1" applyAlignment="1">
      <alignment vertical="center"/>
      <protection/>
    </xf>
    <xf numFmtId="0" fontId="4" fillId="0" borderId="0" xfId="53" applyFont="1" applyFill="1" applyAlignment="1">
      <alignment horizontal="center" vertical="center"/>
      <protection/>
    </xf>
    <xf numFmtId="2" fontId="4" fillId="0" borderId="0" xfId="53" applyNumberFormat="1" applyFont="1" applyFill="1" applyAlignment="1">
      <alignment horizontal="center" vertical="center"/>
      <protection/>
    </xf>
    <xf numFmtId="1" fontId="7" fillId="0" borderId="0" xfId="54" applyNumberFormat="1" applyFont="1" applyAlignment="1">
      <alignment vertical="center"/>
      <protection/>
    </xf>
    <xf numFmtId="2" fontId="7" fillId="0" borderId="0" xfId="54" applyNumberFormat="1" applyFont="1" applyAlignment="1">
      <alignment horizontal="center" vertical="center"/>
      <protection/>
    </xf>
    <xf numFmtId="49" fontId="5" fillId="0" borderId="0" xfId="53" applyNumberFormat="1" applyFont="1" applyAlignment="1">
      <alignment horizontal="right" vertical="center"/>
      <protection/>
    </xf>
    <xf numFmtId="49" fontId="5" fillId="0" borderId="0" xfId="53" applyNumberFormat="1" applyFont="1" applyAlignment="1">
      <alignment horizontal="left" vertical="center"/>
      <protection/>
    </xf>
    <xf numFmtId="1" fontId="4" fillId="0" borderId="0" xfId="56" applyNumberFormat="1" applyFont="1" applyAlignment="1">
      <alignment horizontal="center" vertical="center" wrapText="1"/>
      <protection/>
    </xf>
    <xf numFmtId="0" fontId="8" fillId="0" borderId="0" xfId="56" applyFont="1">
      <alignment/>
      <protection/>
    </xf>
    <xf numFmtId="0" fontId="4" fillId="0" borderId="0" xfId="56" applyFont="1" applyAlignment="1">
      <alignment horizontal="left"/>
      <protection/>
    </xf>
    <xf numFmtId="0" fontId="4" fillId="0" borderId="0" xfId="56" applyFont="1" applyBorder="1" applyAlignment="1">
      <alignment vertical="center"/>
      <protection/>
    </xf>
    <xf numFmtId="0" fontId="6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49" fontId="5" fillId="0" borderId="0" xfId="56" applyNumberFormat="1" applyFont="1" applyBorder="1" applyAlignment="1">
      <alignment horizontal="right" vertical="center"/>
      <protection/>
    </xf>
    <xf numFmtId="1" fontId="4" fillId="0" borderId="0" xfId="56" applyNumberFormat="1" applyFont="1" applyAlignment="1">
      <alignment horizontal="left" vertical="center"/>
      <protection/>
    </xf>
    <xf numFmtId="49" fontId="4" fillId="0" borderId="0" xfId="56" applyNumberFormat="1" applyFont="1" applyAlignment="1">
      <alignment horizontal="center" vertical="center"/>
      <protection/>
    </xf>
    <xf numFmtId="0" fontId="4" fillId="0" borderId="0" xfId="55" applyFont="1" applyAlignment="1">
      <alignment vertical="center"/>
      <protection/>
    </xf>
    <xf numFmtId="49" fontId="4" fillId="0" borderId="0" xfId="56" applyNumberFormat="1" applyFont="1" applyAlignment="1">
      <alignment horizontal="right" vertical="center"/>
      <protection/>
    </xf>
    <xf numFmtId="0" fontId="2" fillId="0" borderId="0" xfId="56" applyFont="1">
      <alignment/>
      <protection/>
    </xf>
    <xf numFmtId="2" fontId="6" fillId="0" borderId="0" xfId="56" applyNumberFormat="1" applyFont="1">
      <alignment/>
      <protection/>
    </xf>
    <xf numFmtId="1" fontId="6" fillId="0" borderId="0" xfId="53" applyNumberFormat="1" applyFont="1">
      <alignment/>
      <protection/>
    </xf>
    <xf numFmtId="4" fontId="6" fillId="0" borderId="0" xfId="56" applyNumberFormat="1" applyFont="1">
      <alignment/>
      <protection/>
    </xf>
    <xf numFmtId="2" fontId="6" fillId="0" borderId="0" xfId="53" applyNumberFormat="1" applyFont="1">
      <alignment/>
      <protection/>
    </xf>
    <xf numFmtId="4" fontId="4" fillId="0" borderId="10" xfId="56" applyNumberFormat="1" applyFont="1" applyBorder="1" applyAlignment="1">
      <alignment vertical="center"/>
      <protection/>
    </xf>
    <xf numFmtId="170" fontId="4" fillId="0" borderId="11" xfId="56" applyNumberFormat="1" applyFont="1" applyBorder="1" applyAlignment="1">
      <alignment vertical="center"/>
      <protection/>
    </xf>
    <xf numFmtId="2" fontId="6" fillId="0" borderId="0" xfId="54" applyNumberFormat="1" applyFont="1" applyFill="1">
      <alignment/>
      <protection/>
    </xf>
    <xf numFmtId="0" fontId="2" fillId="0" borderId="0" xfId="54" applyFont="1" applyFill="1">
      <alignment/>
      <protection/>
    </xf>
    <xf numFmtId="0" fontId="2" fillId="0" borderId="0" xfId="54" applyFont="1">
      <alignment/>
      <protection/>
    </xf>
    <xf numFmtId="2" fontId="6" fillId="0" borderId="0" xfId="54" applyNumberFormat="1" applyFont="1">
      <alignment/>
      <protection/>
    </xf>
    <xf numFmtId="4" fontId="6" fillId="0" borderId="0" xfId="54" applyNumberFormat="1" applyFont="1">
      <alignment/>
      <protection/>
    </xf>
    <xf numFmtId="4" fontId="4" fillId="0" borderId="0" xfId="56" applyNumberFormat="1" applyFont="1" applyBorder="1" applyAlignment="1">
      <alignment vertical="center"/>
      <protection/>
    </xf>
    <xf numFmtId="0" fontId="2" fillId="0" borderId="0" xfId="56" applyFont="1" applyFill="1">
      <alignment/>
      <protection/>
    </xf>
    <xf numFmtId="0" fontId="0" fillId="0" borderId="0" xfId="0" applyFont="1" applyFill="1" applyAlignment="1">
      <alignment/>
    </xf>
    <xf numFmtId="0" fontId="2" fillId="0" borderId="0" xfId="57" applyFont="1" applyFill="1">
      <alignment/>
      <protection/>
    </xf>
    <xf numFmtId="4" fontId="6" fillId="0" borderId="0" xfId="54" applyNumberFormat="1" applyFont="1" applyFill="1">
      <alignment/>
      <protection/>
    </xf>
    <xf numFmtId="4" fontId="6" fillId="0" borderId="0" xfId="53" applyNumberFormat="1" applyFont="1" applyFill="1" applyBorder="1">
      <alignment/>
      <protection/>
    </xf>
    <xf numFmtId="0" fontId="2" fillId="0" borderId="0" xfId="53" applyFont="1" applyFill="1">
      <alignment/>
      <protection/>
    </xf>
    <xf numFmtId="4" fontId="4" fillId="0" borderId="10" xfId="54" applyNumberFormat="1" applyFont="1" applyBorder="1" applyAlignment="1">
      <alignment vertical="center"/>
      <protection/>
    </xf>
    <xf numFmtId="14" fontId="4" fillId="0" borderId="0" xfId="56" applyNumberFormat="1" applyFont="1" applyBorder="1" applyAlignment="1">
      <alignment horizontal="left" vertical="center"/>
      <protection/>
    </xf>
    <xf numFmtId="170" fontId="6" fillId="0" borderId="10" xfId="56" applyNumberFormat="1" applyFont="1" applyBorder="1">
      <alignment/>
      <protection/>
    </xf>
    <xf numFmtId="4" fontId="6" fillId="0" borderId="10" xfId="56" applyNumberFormat="1" applyFont="1" applyBorder="1">
      <alignment/>
      <protection/>
    </xf>
    <xf numFmtId="0" fontId="11" fillId="0" borderId="0" xfId="56" applyFont="1">
      <alignment/>
      <protection/>
    </xf>
    <xf numFmtId="2" fontId="6" fillId="0" borderId="10" xfId="53" applyNumberFormat="1" applyFont="1" applyBorder="1" applyAlignment="1">
      <alignment horizontal="right"/>
      <protection/>
    </xf>
    <xf numFmtId="170" fontId="11" fillId="0" borderId="11" xfId="56" applyNumberFormat="1" applyFont="1" applyBorder="1">
      <alignment/>
      <protection/>
    </xf>
    <xf numFmtId="2" fontId="6" fillId="0" borderId="0" xfId="56" applyNumberFormat="1" applyFont="1">
      <alignment/>
      <protection/>
    </xf>
    <xf numFmtId="0" fontId="12" fillId="0" borderId="0" xfId="56" applyFont="1" applyAlignment="1">
      <alignment vertical="center"/>
      <protection/>
    </xf>
    <xf numFmtId="0" fontId="4" fillId="0" borderId="10" xfId="53" applyFont="1" applyBorder="1" applyAlignment="1">
      <alignment vertical="center"/>
      <protection/>
    </xf>
    <xf numFmtId="0" fontId="4" fillId="0" borderId="10" xfId="56" applyFont="1" applyBorder="1" applyAlignment="1">
      <alignment vertical="center"/>
      <protection/>
    </xf>
    <xf numFmtId="49" fontId="5" fillId="0" borderId="10" xfId="53" applyNumberFormat="1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1" fontId="4" fillId="0" borderId="0" xfId="56" applyNumberFormat="1" applyFont="1" applyAlignment="1">
      <alignment horizontal="center" vertical="center"/>
      <protection/>
    </xf>
    <xf numFmtId="14" fontId="4" fillId="0" borderId="0" xfId="56" applyNumberFormat="1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 vertical="center"/>
      <protection/>
    </xf>
    <xf numFmtId="2" fontId="4" fillId="0" borderId="0" xfId="56" applyNumberFormat="1" applyFont="1" applyFill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2" fontId="4" fillId="0" borderId="0" xfId="56" applyNumberFormat="1" applyFont="1" applyAlignment="1">
      <alignment vertical="center"/>
      <protection/>
    </xf>
    <xf numFmtId="14" fontId="4" fillId="0" borderId="0" xfId="56" applyNumberFormat="1" applyFont="1" applyBorder="1" applyAlignment="1">
      <alignment horizontal="left" vertical="center"/>
      <protection/>
    </xf>
    <xf numFmtId="169" fontId="4" fillId="0" borderId="0" xfId="56" applyNumberFormat="1" applyFont="1" applyAlignment="1">
      <alignment horizontal="left" vertical="center"/>
      <protection/>
    </xf>
    <xf numFmtId="0" fontId="4" fillId="0" borderId="0" xfId="56" applyFont="1" applyAlignment="1">
      <alignment horizontal="left" vertical="center"/>
      <protection/>
    </xf>
    <xf numFmtId="0" fontId="4" fillId="0" borderId="0" xfId="56" applyFont="1" applyAlignment="1">
      <alignment vertical="center"/>
      <protection/>
    </xf>
    <xf numFmtId="1" fontId="4" fillId="0" borderId="0" xfId="53" applyNumberFormat="1" applyFont="1" applyAlignment="1">
      <alignment horizontal="left" vertical="center"/>
      <protection/>
    </xf>
    <xf numFmtId="2" fontId="4" fillId="0" borderId="0" xfId="53" applyNumberFormat="1" applyFont="1" applyFill="1" applyAlignment="1">
      <alignment horizontal="center" vertical="center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horizontal="left" vertical="center" wrapText="1"/>
      <protection/>
    </xf>
    <xf numFmtId="2" fontId="12" fillId="0" borderId="0" xfId="56" applyNumberFormat="1" applyFont="1" applyAlignment="1">
      <alignment horizontal="center" vertical="center"/>
      <protection/>
    </xf>
    <xf numFmtId="169" fontId="4" fillId="0" borderId="0" xfId="53" applyNumberFormat="1" applyFont="1" applyAlignment="1">
      <alignment horizontal="left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4" fillId="0" borderId="0" xfId="53" applyFont="1" applyAlignment="1">
      <alignment horizontal="left" vertical="center"/>
      <protection/>
    </xf>
    <xf numFmtId="2" fontId="4" fillId="0" borderId="0" xfId="0" applyNumberFormat="1" applyFont="1" applyFill="1" applyAlignment="1">
      <alignment horizontal="center" vertical="center"/>
    </xf>
    <xf numFmtId="171" fontId="4" fillId="0" borderId="0" xfId="56" applyNumberFormat="1" applyFont="1" applyFill="1" applyAlignment="1">
      <alignment vertical="center"/>
      <protection/>
    </xf>
    <xf numFmtId="14" fontId="10" fillId="0" borderId="0" xfId="56" applyNumberFormat="1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1" fontId="4" fillId="0" borderId="0" xfId="53" applyNumberFormat="1" applyFont="1" applyAlignment="1">
      <alignment horizontal="center" vertical="center"/>
      <protection/>
    </xf>
    <xf numFmtId="14" fontId="4" fillId="0" borderId="0" xfId="53" applyNumberFormat="1" applyFont="1" applyAlignment="1">
      <alignment horizontal="center" vertical="center"/>
      <protection/>
    </xf>
    <xf numFmtId="0" fontId="4" fillId="0" borderId="0" xfId="56" applyFont="1" applyFill="1" applyAlignment="1">
      <alignment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шторис 1" xfId="53"/>
    <cellStyle name="Обычный_Кошторис ПТУ" xfId="54"/>
    <cellStyle name="Обычный_Кошторис ПТУ 2004 " xfId="55"/>
    <cellStyle name="Обычный_Кошторис ПТУ 2007" xfId="56"/>
    <cellStyle name="Обычный_Кошторис ПТУ-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="75" zoomScaleNormal="75" zoomScalePageLayoutView="0" workbookViewId="0" topLeftCell="A67">
      <selection activeCell="G59" sqref="G59"/>
    </sheetView>
  </sheetViews>
  <sheetFormatPr defaultColWidth="9.140625" defaultRowHeight="15.75" customHeight="1"/>
  <cols>
    <col min="1" max="1" width="3.57421875" style="2" customWidth="1"/>
    <col min="2" max="2" width="8.57421875" style="3" customWidth="1"/>
    <col min="3" max="3" width="10.421875" style="3" customWidth="1"/>
    <col min="4" max="4" width="10.7109375" style="3" customWidth="1"/>
    <col min="5" max="5" width="8.57421875" style="3" customWidth="1"/>
    <col min="6" max="6" width="6.7109375" style="3" customWidth="1"/>
    <col min="7" max="7" width="6.28125" style="3" customWidth="1"/>
    <col min="8" max="8" width="6.57421875" style="3" customWidth="1"/>
    <col min="9" max="9" width="7.00390625" style="3" customWidth="1"/>
    <col min="10" max="10" width="4.28125" style="3" customWidth="1"/>
    <col min="11" max="11" width="7.140625" style="8" customWidth="1"/>
    <col min="12" max="12" width="15.57421875" style="6" customWidth="1"/>
    <col min="13" max="13" width="6.28125" style="98" customWidth="1"/>
    <col min="14" max="16384" width="9.140625" style="98" customWidth="1"/>
  </cols>
  <sheetData>
    <row r="1" spans="1:13" ht="1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</row>
    <row r="2" spans="4:11" ht="15" customHeight="1">
      <c r="D2" s="4"/>
      <c r="E2" s="4" t="s">
        <v>1</v>
      </c>
      <c r="G2" s="131"/>
      <c r="H2" s="132"/>
      <c r="I2" s="5" t="s">
        <v>2</v>
      </c>
      <c r="J2" s="132"/>
      <c r="K2" s="132"/>
    </row>
    <row r="3" spans="1:2" ht="15" customHeight="1">
      <c r="A3" s="7">
        <v>1</v>
      </c>
      <c r="B3" s="3" t="s">
        <v>3</v>
      </c>
    </row>
    <row r="4" spans="1:13" ht="15" customHeight="1">
      <c r="A4" s="7" t="s">
        <v>4</v>
      </c>
      <c r="B4" s="3" t="s">
        <v>5</v>
      </c>
      <c r="L4" s="9">
        <v>100</v>
      </c>
      <c r="M4" s="98" t="s">
        <v>6</v>
      </c>
    </row>
    <row r="5" spans="1:13" ht="15" customHeight="1">
      <c r="A5" s="7" t="s">
        <v>7</v>
      </c>
      <c r="B5" s="3" t="s">
        <v>8</v>
      </c>
      <c r="L5" s="9">
        <v>8</v>
      </c>
      <c r="M5" s="98" t="s">
        <v>6</v>
      </c>
    </row>
    <row r="6" spans="1:13" ht="15" customHeight="1">
      <c r="A6" s="7" t="s">
        <v>9</v>
      </c>
      <c r="B6" s="3" t="s">
        <v>10</v>
      </c>
      <c r="F6" s="3">
        <v>0.25</v>
      </c>
      <c r="G6" s="10" t="s">
        <v>11</v>
      </c>
      <c r="H6" s="3">
        <v>10</v>
      </c>
      <c r="I6" s="10" t="s">
        <v>12</v>
      </c>
      <c r="J6" s="3">
        <v>3</v>
      </c>
      <c r="K6" s="11" t="s">
        <v>13</v>
      </c>
      <c r="L6" s="99">
        <f>ROUND(F6*H6*J6,2)</f>
        <v>7.5</v>
      </c>
      <c r="M6" s="98" t="s">
        <v>6</v>
      </c>
    </row>
    <row r="7" spans="1:4" ht="15" customHeight="1">
      <c r="A7" s="7"/>
      <c r="B7" s="3" t="s">
        <v>14</v>
      </c>
      <c r="C7" s="12">
        <f>L4+L5+L6</f>
        <v>115.5</v>
      </c>
      <c r="D7" s="10" t="s">
        <v>6</v>
      </c>
    </row>
    <row r="8" spans="1:13" ht="15" customHeight="1">
      <c r="A8" s="2" t="s">
        <v>15</v>
      </c>
      <c r="B8" s="3" t="s">
        <v>16</v>
      </c>
      <c r="F8" s="13"/>
      <c r="G8" s="14"/>
      <c r="H8" s="14"/>
      <c r="I8" s="13"/>
      <c r="J8" s="13"/>
      <c r="K8" s="15"/>
      <c r="L8" s="100">
        <v>100</v>
      </c>
      <c r="M8" s="98" t="s">
        <v>6</v>
      </c>
    </row>
    <row r="9" spans="1:13" ht="15" customHeight="1">
      <c r="A9" s="2" t="s">
        <v>17</v>
      </c>
      <c r="B9" s="3" t="s">
        <v>18</v>
      </c>
      <c r="F9" s="13">
        <v>224</v>
      </c>
      <c r="G9" s="16" t="s">
        <v>19</v>
      </c>
      <c r="H9" s="134">
        <v>167</v>
      </c>
      <c r="I9" s="134"/>
      <c r="J9" s="13" t="s">
        <v>20</v>
      </c>
      <c r="K9" s="17"/>
      <c r="L9" s="62">
        <f>ROUND(F9/H9,1)</f>
        <v>1.3</v>
      </c>
      <c r="M9" s="31" t="s">
        <v>21</v>
      </c>
    </row>
    <row r="10" ht="15" customHeight="1">
      <c r="A10" s="7"/>
    </row>
    <row r="11" spans="1:2" ht="15" customHeight="1">
      <c r="A11" s="7">
        <v>2</v>
      </c>
      <c r="B11" s="3" t="s">
        <v>98</v>
      </c>
    </row>
    <row r="12" spans="1:13" ht="15" customHeight="1">
      <c r="A12" s="7" t="s">
        <v>22</v>
      </c>
      <c r="B12" s="3" t="s">
        <v>23</v>
      </c>
      <c r="E12" s="135">
        <v>100</v>
      </c>
      <c r="F12" s="135"/>
      <c r="G12" s="10" t="s">
        <v>11</v>
      </c>
      <c r="H12" s="133">
        <v>53.78</v>
      </c>
      <c r="I12" s="133"/>
      <c r="J12" s="3" t="s">
        <v>24</v>
      </c>
      <c r="L12" s="101">
        <f>ROUND(E12*H12,2)</f>
        <v>5378</v>
      </c>
      <c r="M12" s="98" t="s">
        <v>24</v>
      </c>
    </row>
    <row r="13" spans="1:13" ht="15" customHeight="1">
      <c r="A13" s="2" t="s">
        <v>25</v>
      </c>
      <c r="B13" s="3" t="s">
        <v>26</v>
      </c>
      <c r="E13" s="18"/>
      <c r="F13" s="3" t="s">
        <v>27</v>
      </c>
      <c r="G13" s="19">
        <v>150.6</v>
      </c>
      <c r="H13" s="20" t="s">
        <v>11</v>
      </c>
      <c r="I13" s="1"/>
      <c r="J13" s="137" t="s">
        <v>6</v>
      </c>
      <c r="K13" s="137"/>
      <c r="L13" s="99"/>
      <c r="M13" s="98" t="s">
        <v>24</v>
      </c>
    </row>
    <row r="14" spans="1:11" ht="15" customHeight="1">
      <c r="A14" s="2" t="s">
        <v>28</v>
      </c>
      <c r="B14" s="3" t="s">
        <v>29</v>
      </c>
      <c r="E14" s="21"/>
      <c r="G14" s="22"/>
      <c r="J14" s="137"/>
      <c r="K14" s="137"/>
    </row>
    <row r="15" spans="2:13" ht="15" customHeight="1">
      <c r="B15" s="23"/>
      <c r="C15" s="23">
        <v>10</v>
      </c>
      <c r="D15" s="23" t="s">
        <v>30</v>
      </c>
      <c r="E15" s="24"/>
      <c r="F15" s="13" t="s">
        <v>31</v>
      </c>
      <c r="G15" s="25">
        <v>0.05</v>
      </c>
      <c r="H15" s="26" t="s">
        <v>32</v>
      </c>
      <c r="I15" s="27">
        <f>L9</f>
        <v>1.3</v>
      </c>
      <c r="J15" s="145" t="s">
        <v>21</v>
      </c>
      <c r="K15" s="145"/>
      <c r="L15" s="102"/>
      <c r="M15" s="31"/>
    </row>
    <row r="16" spans="1:4" ht="15" customHeight="1">
      <c r="A16" s="7"/>
      <c r="B16" s="3" t="s">
        <v>14</v>
      </c>
      <c r="C16" s="103">
        <f>SUM(L12:L15)</f>
        <v>5378</v>
      </c>
      <c r="D16" s="98" t="s">
        <v>24</v>
      </c>
    </row>
    <row r="17" spans="1:5" ht="15" customHeight="1">
      <c r="A17" s="7" t="s">
        <v>33</v>
      </c>
      <c r="B17" s="3" t="s">
        <v>34</v>
      </c>
      <c r="C17" s="28">
        <v>0.15</v>
      </c>
      <c r="D17" s="21">
        <f>ROUND(C16*C17,2)</f>
        <v>806.7</v>
      </c>
      <c r="E17" s="98" t="s">
        <v>24</v>
      </c>
    </row>
    <row r="18" spans="1:4" ht="15" customHeight="1" thickBot="1">
      <c r="A18" s="7"/>
      <c r="B18" s="3" t="s">
        <v>35</v>
      </c>
      <c r="C18" s="104">
        <f>C16+D17</f>
        <v>6184.7</v>
      </c>
      <c r="D18" s="98" t="s">
        <v>24</v>
      </c>
    </row>
    <row r="19" ht="15" customHeight="1">
      <c r="A19" s="7"/>
    </row>
    <row r="20" spans="1:2" ht="15" customHeight="1">
      <c r="A20" s="7" t="s">
        <v>36</v>
      </c>
      <c r="B20" s="3" t="s">
        <v>37</v>
      </c>
    </row>
    <row r="21" spans="1:12" s="31" customFormat="1" ht="15" customHeight="1">
      <c r="A21" s="29" t="s">
        <v>38</v>
      </c>
      <c r="B21" s="13" t="s">
        <v>39</v>
      </c>
      <c r="C21" s="13"/>
      <c r="D21" s="13"/>
      <c r="E21" s="13"/>
      <c r="F21" s="13"/>
      <c r="G21" s="14"/>
      <c r="H21" s="14"/>
      <c r="I21" s="14"/>
      <c r="J21" s="147"/>
      <c r="K21" s="147"/>
      <c r="L21" s="62"/>
    </row>
    <row r="22" spans="1:13" s="107" customFormat="1" ht="15" customHeight="1">
      <c r="A22" s="32"/>
      <c r="B22" s="13">
        <v>20</v>
      </c>
      <c r="C22" s="14" t="s">
        <v>40</v>
      </c>
      <c r="D22" s="81">
        <v>56</v>
      </c>
      <c r="E22" s="14" t="s">
        <v>41</v>
      </c>
      <c r="F22" s="30">
        <v>1000</v>
      </c>
      <c r="G22" s="33" t="s">
        <v>42</v>
      </c>
      <c r="H22" s="82">
        <v>23.8</v>
      </c>
      <c r="I22" s="33" t="s">
        <v>31</v>
      </c>
      <c r="J22" s="34">
        <v>5</v>
      </c>
      <c r="K22" s="15" t="s">
        <v>43</v>
      </c>
      <c r="L22" s="105">
        <f>ROUND(B22*D22/F22*H22*J22,2)</f>
        <v>133.28</v>
      </c>
      <c r="M22" s="106" t="s">
        <v>24</v>
      </c>
    </row>
    <row r="23" spans="1:12" s="107" customFormat="1" ht="15" customHeight="1">
      <c r="A23" s="35" t="s">
        <v>44</v>
      </c>
      <c r="B23" s="23" t="s">
        <v>45</v>
      </c>
      <c r="C23" s="23"/>
      <c r="D23" s="23"/>
      <c r="E23" s="23"/>
      <c r="F23" s="23"/>
      <c r="G23" s="36"/>
      <c r="H23" s="37"/>
      <c r="I23" s="36"/>
      <c r="J23" s="23"/>
      <c r="K23" s="38"/>
      <c r="L23" s="108"/>
    </row>
    <row r="24" spans="1:13" s="107" customFormat="1" ht="15" customHeight="1">
      <c r="A24" s="39"/>
      <c r="B24" s="23"/>
      <c r="C24" s="40">
        <v>12</v>
      </c>
      <c r="D24" s="41" t="s">
        <v>46</v>
      </c>
      <c r="E24" s="42">
        <v>0.15</v>
      </c>
      <c r="F24" s="43" t="s">
        <v>47</v>
      </c>
      <c r="G24" s="44">
        <v>162</v>
      </c>
      <c r="H24" s="43" t="s">
        <v>11</v>
      </c>
      <c r="I24" s="146">
        <v>2.42</v>
      </c>
      <c r="J24" s="146"/>
      <c r="K24" s="45" t="s">
        <v>24</v>
      </c>
      <c r="L24" s="109">
        <f>ROUND(C24*E24*G24*I24,2)</f>
        <v>705.67</v>
      </c>
      <c r="M24" s="107" t="s">
        <v>24</v>
      </c>
    </row>
    <row r="25" spans="1:12" s="107" customFormat="1" ht="15" customHeight="1">
      <c r="A25" s="39"/>
      <c r="B25" s="13" t="s">
        <v>35</v>
      </c>
      <c r="C25" s="46">
        <f>SUM(L22:L24)</f>
        <v>838.9499999999999</v>
      </c>
      <c r="D25" s="17" t="s">
        <v>24</v>
      </c>
      <c r="E25" s="42"/>
      <c r="F25" s="43"/>
      <c r="G25" s="44"/>
      <c r="H25" s="43"/>
      <c r="I25" s="42"/>
      <c r="J25" s="42"/>
      <c r="K25" s="45"/>
      <c r="L25" s="109"/>
    </row>
    <row r="26" spans="1:12" s="53" customFormat="1" ht="15" customHeight="1">
      <c r="A26" s="47" t="s">
        <v>48</v>
      </c>
      <c r="B26" s="48" t="s">
        <v>49</v>
      </c>
      <c r="C26" s="48"/>
      <c r="D26" s="48"/>
      <c r="E26" s="49"/>
      <c r="F26" s="49"/>
      <c r="G26" s="50"/>
      <c r="H26" s="48"/>
      <c r="I26" s="49"/>
      <c r="J26" s="49"/>
      <c r="K26" s="51"/>
      <c r="L26" s="52"/>
    </row>
    <row r="27" spans="1:15" s="53" customFormat="1" ht="15" customHeight="1">
      <c r="A27" s="54"/>
      <c r="B27" s="48" t="s">
        <v>50</v>
      </c>
      <c r="C27" s="48"/>
      <c r="D27" s="55"/>
      <c r="E27" s="49"/>
      <c r="F27" s="49"/>
      <c r="G27" s="56">
        <v>1</v>
      </c>
      <c r="H27" s="56" t="s">
        <v>51</v>
      </c>
      <c r="I27" s="141">
        <v>2</v>
      </c>
      <c r="J27" s="141"/>
      <c r="K27" s="57" t="s">
        <v>24</v>
      </c>
      <c r="L27" s="58">
        <f aca="true" t="shared" si="0" ref="L27:L32">ROUND(G27*I27,2)</f>
        <v>2</v>
      </c>
      <c r="M27" s="59" t="s">
        <v>24</v>
      </c>
      <c r="N27" s="141"/>
      <c r="O27" s="141"/>
    </row>
    <row r="28" spans="1:15" s="53" customFormat="1" ht="15" customHeight="1">
      <c r="A28" s="54"/>
      <c r="B28" s="48" t="s">
        <v>52</v>
      </c>
      <c r="C28" s="48"/>
      <c r="D28" s="48"/>
      <c r="E28" s="49"/>
      <c r="F28" s="49"/>
      <c r="G28" s="56">
        <v>1</v>
      </c>
      <c r="H28" s="56" t="s">
        <v>51</v>
      </c>
      <c r="I28" s="141">
        <v>3.5</v>
      </c>
      <c r="J28" s="141"/>
      <c r="K28" s="57" t="s">
        <v>24</v>
      </c>
      <c r="L28" s="58">
        <f t="shared" si="0"/>
        <v>3.5</v>
      </c>
      <c r="M28" s="59" t="s">
        <v>24</v>
      </c>
      <c r="N28" s="141"/>
      <c r="O28" s="141"/>
    </row>
    <row r="29" spans="1:15" s="53" customFormat="1" ht="15" customHeight="1">
      <c r="A29" s="54"/>
      <c r="B29" s="48" t="s">
        <v>53</v>
      </c>
      <c r="C29" s="48"/>
      <c r="D29" s="48"/>
      <c r="E29" s="49"/>
      <c r="F29" s="49"/>
      <c r="G29" s="56">
        <v>0.2</v>
      </c>
      <c r="H29" s="56" t="s">
        <v>54</v>
      </c>
      <c r="I29" s="141">
        <v>85</v>
      </c>
      <c r="J29" s="141"/>
      <c r="K29" s="57" t="s">
        <v>24</v>
      </c>
      <c r="L29" s="58">
        <f t="shared" si="0"/>
        <v>17</v>
      </c>
      <c r="M29" s="59" t="s">
        <v>24</v>
      </c>
      <c r="N29" s="141"/>
      <c r="O29" s="141"/>
    </row>
    <row r="30" spans="1:15" s="53" customFormat="1" ht="15" customHeight="1">
      <c r="A30" s="54"/>
      <c r="B30" s="48" t="s">
        <v>55</v>
      </c>
      <c r="C30" s="48"/>
      <c r="D30" s="48"/>
      <c r="E30" s="49"/>
      <c r="F30" s="49"/>
      <c r="G30" s="56">
        <v>2</v>
      </c>
      <c r="H30" s="56" t="s">
        <v>51</v>
      </c>
      <c r="I30" s="141">
        <v>3</v>
      </c>
      <c r="J30" s="141"/>
      <c r="K30" s="57" t="s">
        <v>24</v>
      </c>
      <c r="L30" s="58">
        <f t="shared" si="0"/>
        <v>6</v>
      </c>
      <c r="M30" s="59" t="s">
        <v>24</v>
      </c>
      <c r="N30" s="141"/>
      <c r="O30" s="141"/>
    </row>
    <row r="31" spans="1:15" s="53" customFormat="1" ht="15" customHeight="1">
      <c r="A31" s="54"/>
      <c r="B31" s="48" t="s">
        <v>56</v>
      </c>
      <c r="C31" s="48"/>
      <c r="D31" s="48"/>
      <c r="E31" s="49"/>
      <c r="F31" s="49"/>
      <c r="G31" s="56">
        <v>1</v>
      </c>
      <c r="H31" s="56" t="s">
        <v>51</v>
      </c>
      <c r="I31" s="141">
        <v>1</v>
      </c>
      <c r="J31" s="141"/>
      <c r="K31" s="57" t="s">
        <v>24</v>
      </c>
      <c r="L31" s="58">
        <f t="shared" si="0"/>
        <v>1</v>
      </c>
      <c r="M31" s="59" t="s">
        <v>24</v>
      </c>
      <c r="N31" s="141"/>
      <c r="O31" s="141"/>
    </row>
    <row r="32" spans="1:15" s="53" customFormat="1" ht="15" customHeight="1">
      <c r="A32" s="54"/>
      <c r="B32" s="48" t="s">
        <v>57</v>
      </c>
      <c r="C32" s="60"/>
      <c r="D32" s="48"/>
      <c r="E32" s="49"/>
      <c r="F32" s="49"/>
      <c r="G32" s="56">
        <v>2</v>
      </c>
      <c r="H32" s="56" t="s">
        <v>51</v>
      </c>
      <c r="I32" s="141">
        <v>1</v>
      </c>
      <c r="J32" s="141"/>
      <c r="K32" s="57" t="s">
        <v>24</v>
      </c>
      <c r="L32" s="58">
        <f t="shared" si="0"/>
        <v>2</v>
      </c>
      <c r="M32" s="59" t="s">
        <v>24</v>
      </c>
      <c r="N32" s="141"/>
      <c r="O32" s="141"/>
    </row>
    <row r="33" spans="1:12" s="17" customFormat="1" ht="15" customHeight="1">
      <c r="A33" s="61"/>
      <c r="B33" s="13" t="s">
        <v>35</v>
      </c>
      <c r="C33" s="46">
        <f>SUM(L27:L32)</f>
        <v>31.5</v>
      </c>
      <c r="D33" s="17" t="s">
        <v>24</v>
      </c>
      <c r="E33" s="13"/>
      <c r="F33" s="13"/>
      <c r="G33" s="13"/>
      <c r="H33" s="13"/>
      <c r="I33" s="13"/>
      <c r="J33" s="13"/>
      <c r="L33" s="62"/>
    </row>
    <row r="34" spans="1:4" ht="15" customHeight="1" thickBot="1">
      <c r="A34" s="7"/>
      <c r="B34" s="3" t="s">
        <v>14</v>
      </c>
      <c r="C34" s="63">
        <f>SUM(C25+C33)</f>
        <v>870.4499999999999</v>
      </c>
      <c r="D34" s="98" t="s">
        <v>24</v>
      </c>
    </row>
    <row r="35" spans="1:4" ht="15" customHeight="1">
      <c r="A35" s="7"/>
      <c r="C35" s="110"/>
      <c r="D35" s="98"/>
    </row>
    <row r="36" spans="1:2" ht="15" customHeight="1">
      <c r="A36" s="7" t="s">
        <v>58</v>
      </c>
      <c r="B36" s="3" t="s">
        <v>59</v>
      </c>
    </row>
    <row r="37" spans="1:12" s="111" customFormat="1" ht="15" customHeight="1">
      <c r="A37" s="64" t="s">
        <v>60</v>
      </c>
      <c r="B37" s="65" t="s">
        <v>16</v>
      </c>
      <c r="C37" s="65"/>
      <c r="D37" s="65"/>
      <c r="E37" s="65"/>
      <c r="F37" s="65"/>
      <c r="G37" s="65"/>
      <c r="H37" s="65"/>
      <c r="I37" s="65"/>
      <c r="J37" s="65"/>
      <c r="K37" s="66"/>
      <c r="L37" s="67" t="s">
        <v>99</v>
      </c>
    </row>
    <row r="38" spans="1:12" s="112" customFormat="1" ht="15" customHeight="1">
      <c r="A38" s="68"/>
      <c r="B38" s="48"/>
      <c r="C38" s="48"/>
      <c r="D38" s="49"/>
      <c r="E38" s="49"/>
      <c r="F38" s="69"/>
      <c r="G38" s="70"/>
      <c r="H38" s="49"/>
      <c r="I38" s="148"/>
      <c r="J38" s="148"/>
      <c r="K38" s="71"/>
      <c r="L38" s="52"/>
    </row>
    <row r="39" spans="1:12" s="113" customFormat="1" ht="15" customHeight="1">
      <c r="A39" s="72" t="s">
        <v>61</v>
      </c>
      <c r="B39" s="73" t="s">
        <v>62</v>
      </c>
      <c r="C39" s="73"/>
      <c r="D39" s="73"/>
      <c r="E39" s="73"/>
      <c r="F39" s="73"/>
      <c r="G39" s="73"/>
      <c r="H39" s="73"/>
      <c r="I39" s="73"/>
      <c r="J39" s="73"/>
      <c r="K39" s="74"/>
      <c r="L39" s="75"/>
    </row>
    <row r="40" spans="1:13" s="107" customFormat="1" ht="15" customHeight="1">
      <c r="A40" s="76"/>
      <c r="B40" s="40" t="s">
        <v>63</v>
      </c>
      <c r="F40" s="40">
        <v>1</v>
      </c>
      <c r="G40" s="42" t="s">
        <v>51</v>
      </c>
      <c r="H40" s="77">
        <v>2.5</v>
      </c>
      <c r="I40" s="42" t="s">
        <v>31</v>
      </c>
      <c r="J40" s="78">
        <v>5</v>
      </c>
      <c r="K40" s="40" t="s">
        <v>43</v>
      </c>
      <c r="L40" s="114">
        <f>ROUND(F40*H40*J40,2)</f>
        <v>12.5</v>
      </c>
      <c r="M40" s="106" t="s">
        <v>24</v>
      </c>
    </row>
    <row r="41" spans="1:13" s="107" customFormat="1" ht="15" customHeight="1">
      <c r="A41" s="76"/>
      <c r="B41" s="40" t="s">
        <v>95</v>
      </c>
      <c r="C41" s="40"/>
      <c r="D41" s="79"/>
      <c r="E41" s="80"/>
      <c r="F41" s="40"/>
      <c r="G41" s="42" t="s">
        <v>96</v>
      </c>
      <c r="H41" s="77">
        <v>0.12</v>
      </c>
      <c r="I41" s="42" t="s">
        <v>31</v>
      </c>
      <c r="J41" s="78">
        <v>5</v>
      </c>
      <c r="K41" s="40" t="s">
        <v>43</v>
      </c>
      <c r="L41" s="114" t="s">
        <v>97</v>
      </c>
      <c r="M41" s="106"/>
    </row>
    <row r="42" spans="1:13" s="107" customFormat="1" ht="15" customHeight="1">
      <c r="A42" s="76"/>
      <c r="B42" s="40" t="s">
        <v>64</v>
      </c>
      <c r="C42" s="40"/>
      <c r="D42" s="79"/>
      <c r="E42" s="80"/>
      <c r="F42" s="40">
        <v>2</v>
      </c>
      <c r="G42" s="42" t="s">
        <v>51</v>
      </c>
      <c r="H42" s="77">
        <v>0.12</v>
      </c>
      <c r="I42" s="42" t="s">
        <v>31</v>
      </c>
      <c r="J42" s="78">
        <v>5</v>
      </c>
      <c r="K42" s="40" t="s">
        <v>43</v>
      </c>
      <c r="L42" s="114">
        <f>ROUND(F42*H42*J42,2)</f>
        <v>1.2</v>
      </c>
      <c r="M42" s="106" t="s">
        <v>24</v>
      </c>
    </row>
    <row r="43" spans="2:4" ht="15" customHeight="1">
      <c r="B43" s="3" t="s">
        <v>14</v>
      </c>
      <c r="C43" s="103">
        <v>1027.4</v>
      </c>
      <c r="D43" s="98" t="s">
        <v>24</v>
      </c>
    </row>
    <row r="44" spans="1:13" s="106" customFormat="1" ht="15" customHeight="1">
      <c r="A44" s="32" t="s">
        <v>65</v>
      </c>
      <c r="B44" s="56" t="s">
        <v>66</v>
      </c>
      <c r="C44" s="56"/>
      <c r="D44" s="56"/>
      <c r="G44" s="42">
        <v>5</v>
      </c>
      <c r="H44" s="81" t="s">
        <v>67</v>
      </c>
      <c r="I44" s="141">
        <v>30.24</v>
      </c>
      <c r="J44" s="141"/>
      <c r="K44" s="81" t="s">
        <v>24</v>
      </c>
      <c r="L44" s="115">
        <f>ROUND(G44*I44,2)</f>
        <v>151.2</v>
      </c>
      <c r="M44" s="116" t="s">
        <v>24</v>
      </c>
    </row>
    <row r="45" spans="1:13" s="106" customFormat="1" ht="15" customHeight="1">
      <c r="A45" s="32"/>
      <c r="B45" s="56" t="s">
        <v>68</v>
      </c>
      <c r="C45" s="56"/>
      <c r="D45" s="56"/>
      <c r="E45" s="56"/>
      <c r="F45" s="56"/>
      <c r="G45" s="56">
        <v>1</v>
      </c>
      <c r="H45" s="81" t="s">
        <v>67</v>
      </c>
      <c r="I45" s="141">
        <v>28</v>
      </c>
      <c r="J45" s="141"/>
      <c r="K45" s="81" t="s">
        <v>24</v>
      </c>
      <c r="L45" s="115">
        <f>ROUND(G45*I45,2)</f>
        <v>28</v>
      </c>
      <c r="M45" s="116" t="s">
        <v>24</v>
      </c>
    </row>
    <row r="46" spans="1:13" s="106" customFormat="1" ht="15" customHeight="1">
      <c r="A46" s="32"/>
      <c r="B46" s="56" t="s">
        <v>69</v>
      </c>
      <c r="C46" s="56"/>
      <c r="D46" s="56"/>
      <c r="E46" s="56"/>
      <c r="F46" s="56"/>
      <c r="G46" s="56">
        <v>1</v>
      </c>
      <c r="H46" s="81" t="s">
        <v>67</v>
      </c>
      <c r="I46" s="141">
        <v>20</v>
      </c>
      <c r="J46" s="141"/>
      <c r="K46" s="81" t="s">
        <v>24</v>
      </c>
      <c r="L46" s="115">
        <f>ROUND(G46*I46,2)</f>
        <v>20</v>
      </c>
      <c r="M46" s="116" t="s">
        <v>24</v>
      </c>
    </row>
    <row r="47" spans="1:12" s="107" customFormat="1" ht="15" customHeight="1">
      <c r="A47" s="39"/>
      <c r="B47" s="23" t="s">
        <v>70</v>
      </c>
      <c r="C47" s="117">
        <f>SUM(L44:L46)</f>
        <v>199.2</v>
      </c>
      <c r="D47" s="107" t="s">
        <v>24</v>
      </c>
      <c r="E47" s="23"/>
      <c r="F47" s="41"/>
      <c r="G47" s="83"/>
      <c r="H47" s="36"/>
      <c r="I47" s="84"/>
      <c r="J47" s="84"/>
      <c r="K47" s="45"/>
      <c r="L47" s="109"/>
    </row>
    <row r="48" spans="1:4" ht="15" customHeight="1" thickBot="1">
      <c r="A48" s="7"/>
      <c r="B48" s="3" t="s">
        <v>35</v>
      </c>
      <c r="C48" s="63">
        <f>C43+C47</f>
        <v>1226.6000000000001</v>
      </c>
      <c r="D48" s="98" t="s">
        <v>24</v>
      </c>
    </row>
    <row r="49" spans="1:4" ht="15" customHeight="1">
      <c r="A49" s="7"/>
      <c r="C49" s="110"/>
      <c r="D49" s="98"/>
    </row>
    <row r="50" spans="2:8" ht="15" customHeight="1">
      <c r="B50" s="143" t="s">
        <v>94</v>
      </c>
      <c r="C50" s="143"/>
      <c r="D50" s="143"/>
      <c r="E50" s="143"/>
      <c r="F50" s="143"/>
      <c r="G50" s="143"/>
      <c r="H50" s="143"/>
    </row>
    <row r="51" spans="2:10" ht="15" customHeight="1">
      <c r="B51" s="143"/>
      <c r="C51" s="143"/>
      <c r="D51" s="143"/>
      <c r="E51" s="143"/>
      <c r="F51" s="143"/>
      <c r="G51" s="143"/>
      <c r="H51" s="143"/>
      <c r="J51" s="3" t="s">
        <v>71</v>
      </c>
    </row>
    <row r="52" ht="15" customHeight="1"/>
    <row r="53" spans="2:12" ht="15" customHeight="1">
      <c r="B53" s="139" t="s">
        <v>103</v>
      </c>
      <c r="C53" s="139"/>
      <c r="D53" s="139"/>
      <c r="J53" s="155" t="s">
        <v>102</v>
      </c>
      <c r="K53" s="155"/>
      <c r="L53" s="155"/>
    </row>
    <row r="54" spans="10:12" ht="15" customHeight="1">
      <c r="J54" s="65"/>
      <c r="K54" s="65"/>
      <c r="L54" s="65"/>
    </row>
    <row r="55" spans="10:12" ht="15" customHeight="1">
      <c r="J55" s="65"/>
      <c r="K55" s="65"/>
      <c r="L55" s="65"/>
    </row>
    <row r="56" spans="10:12" ht="15" customHeight="1">
      <c r="J56" s="65"/>
      <c r="K56" s="65"/>
      <c r="L56" s="65"/>
    </row>
    <row r="57" spans="1:13" s="31" customFormat="1" ht="15.7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</row>
    <row r="58" spans="1:12" s="31" customFormat="1" ht="15.75" customHeight="1">
      <c r="A58" s="85"/>
      <c r="B58" s="13"/>
      <c r="C58" s="13"/>
      <c r="D58" s="134"/>
      <c r="E58" s="134"/>
      <c r="F58" s="134"/>
      <c r="G58" s="154"/>
      <c r="H58" s="134"/>
      <c r="I58" s="14"/>
      <c r="J58" s="134"/>
      <c r="K58" s="134"/>
      <c r="L58" s="62"/>
    </row>
    <row r="59" spans="1:12" s="31" customFormat="1" ht="15.75" customHeight="1">
      <c r="A59" s="85"/>
      <c r="B59" s="13"/>
      <c r="C59" s="13"/>
      <c r="D59" s="13"/>
      <c r="E59" s="13"/>
      <c r="F59" s="13"/>
      <c r="G59" s="13"/>
      <c r="H59" s="13"/>
      <c r="I59" s="13"/>
      <c r="J59" s="13"/>
      <c r="K59" s="17"/>
      <c r="L59" s="62"/>
    </row>
    <row r="60" spans="1:10" ht="15.75" customHeight="1">
      <c r="A60" s="138"/>
      <c r="B60" s="138"/>
      <c r="C60" s="138"/>
      <c r="D60" s="1"/>
      <c r="G60" s="4" t="s">
        <v>72</v>
      </c>
      <c r="H60" s="4"/>
      <c r="I60" s="4"/>
      <c r="J60" s="4"/>
    </row>
    <row r="61" spans="1:13" s="31" customFormat="1" ht="15.75" customHeight="1">
      <c r="A61" s="140"/>
      <c r="B61" s="140"/>
      <c r="C61" s="140"/>
      <c r="D61" s="140"/>
      <c r="E61" s="13"/>
      <c r="F61" s="13"/>
      <c r="G61" s="142" t="s">
        <v>94</v>
      </c>
      <c r="H61" s="142"/>
      <c r="I61" s="142"/>
      <c r="J61" s="142"/>
      <c r="K61" s="142"/>
      <c r="L61" s="142"/>
      <c r="M61" s="142"/>
    </row>
    <row r="62" spans="1:13" s="31" customFormat="1" ht="15.75" customHeight="1">
      <c r="A62" s="140"/>
      <c r="B62" s="140"/>
      <c r="C62" s="140"/>
      <c r="D62" s="140"/>
      <c r="E62" s="13"/>
      <c r="F62" s="13"/>
      <c r="G62" s="142"/>
      <c r="H62" s="142"/>
      <c r="I62" s="142"/>
      <c r="J62" s="142"/>
      <c r="K62" s="142"/>
      <c r="L62" s="142"/>
      <c r="M62" s="142"/>
    </row>
    <row r="63" spans="1:13" s="31" customFormat="1" ht="15.75" customHeight="1">
      <c r="A63" s="86"/>
      <c r="B63" s="30"/>
      <c r="C63" s="30"/>
      <c r="D63" s="30"/>
      <c r="E63" s="13"/>
      <c r="F63" s="13"/>
      <c r="G63" s="142"/>
      <c r="H63" s="142"/>
      <c r="I63" s="142"/>
      <c r="J63" s="142"/>
      <c r="K63" s="142"/>
      <c r="L63" s="142"/>
      <c r="M63" s="142"/>
    </row>
    <row r="64" spans="1:13" s="31" customFormat="1" ht="15.75" customHeight="1">
      <c r="A64" s="86"/>
      <c r="B64" s="30"/>
      <c r="C64" s="30"/>
      <c r="D64" s="30"/>
      <c r="E64" s="13"/>
      <c r="F64" s="13"/>
      <c r="G64" s="13"/>
      <c r="H64" s="13"/>
      <c r="I64" s="87"/>
      <c r="J64" s="87"/>
      <c r="K64" s="87"/>
      <c r="L64" s="87"/>
      <c r="M64" s="98"/>
    </row>
    <row r="65" spans="1:13" s="31" customFormat="1" ht="15.75" customHeight="1">
      <c r="A65" s="86"/>
      <c r="B65" s="30"/>
      <c r="C65" s="30"/>
      <c r="D65" s="30"/>
      <c r="E65" s="13"/>
      <c r="F65" s="13"/>
      <c r="G65" s="13"/>
      <c r="H65" s="13"/>
      <c r="I65" s="3"/>
      <c r="J65" s="3"/>
      <c r="K65" s="8"/>
      <c r="L65" s="88"/>
      <c r="M65" s="88"/>
    </row>
    <row r="66" spans="1:12" s="31" customFormat="1" ht="15.75" customHeight="1">
      <c r="A66" s="128"/>
      <c r="B66" s="129"/>
      <c r="C66" s="129"/>
      <c r="D66" s="30"/>
      <c r="E66" s="13"/>
      <c r="F66" s="13"/>
      <c r="G66" s="126"/>
      <c r="H66" s="126"/>
      <c r="I66" s="127"/>
      <c r="J66" s="127"/>
      <c r="K66" s="89" t="s">
        <v>71</v>
      </c>
      <c r="L66" s="89"/>
    </row>
    <row r="67" spans="1:12" s="31" customFormat="1" ht="15.75" customHeight="1">
      <c r="A67" s="85"/>
      <c r="B67" s="13"/>
      <c r="C67" s="13"/>
      <c r="D67" s="13"/>
      <c r="E67" s="13"/>
      <c r="F67" s="13"/>
      <c r="G67" s="13"/>
      <c r="H67" s="13"/>
      <c r="I67" s="13"/>
      <c r="J67" s="13"/>
      <c r="K67" s="17"/>
      <c r="L67" s="62"/>
    </row>
    <row r="68" spans="1:12" s="92" customFormat="1" ht="15.75" customHeight="1">
      <c r="A68" s="136"/>
      <c r="B68" s="136"/>
      <c r="C68" s="118"/>
      <c r="D68" s="90"/>
      <c r="E68" s="90"/>
      <c r="F68" s="90"/>
      <c r="G68" s="136"/>
      <c r="H68" s="136"/>
      <c r="I68" s="136"/>
      <c r="L68" s="91"/>
    </row>
    <row r="69" spans="1:11" ht="15.75" customHeight="1">
      <c r="A69" s="93"/>
      <c r="B69" s="150"/>
      <c r="C69" s="151"/>
      <c r="D69" s="90"/>
      <c r="E69" s="90"/>
      <c r="I69" s="150"/>
      <c r="J69" s="151"/>
      <c r="K69" s="151"/>
    </row>
    <row r="71" spans="1:13" s="8" customFormat="1" ht="15.75" customHeight="1">
      <c r="A71" s="130" t="s">
        <v>73</v>
      </c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</row>
    <row r="72" spans="1:13" s="8" customFormat="1" ht="15.75" customHeight="1">
      <c r="A72" s="130" t="s">
        <v>74</v>
      </c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</row>
    <row r="74" spans="5:13" ht="15.75" customHeight="1">
      <c r="E74" s="3" t="s">
        <v>75</v>
      </c>
      <c r="H74" s="143" t="s">
        <v>100</v>
      </c>
      <c r="I74" s="143"/>
      <c r="J74" s="143"/>
      <c r="K74" s="143"/>
      <c r="L74" s="143"/>
      <c r="M74" s="143"/>
    </row>
    <row r="75" spans="5:9" ht="15.75" customHeight="1">
      <c r="E75" s="3" t="s">
        <v>76</v>
      </c>
      <c r="H75" s="138">
        <v>5123</v>
      </c>
      <c r="I75" s="138"/>
    </row>
    <row r="76" spans="5:9" ht="15.75" customHeight="1">
      <c r="E76" s="3" t="s">
        <v>77</v>
      </c>
      <c r="H76" s="94">
        <v>5</v>
      </c>
      <c r="I76" s="3" t="s">
        <v>43</v>
      </c>
    </row>
    <row r="77" spans="5:10" ht="15.75" customHeight="1">
      <c r="E77" s="3" t="s">
        <v>78</v>
      </c>
      <c r="H77" s="4">
        <v>831</v>
      </c>
      <c r="I77" s="4" t="s">
        <v>79</v>
      </c>
      <c r="J77" s="3" t="s">
        <v>101</v>
      </c>
    </row>
    <row r="79" spans="1:12" s="8" customFormat="1" ht="15.75" customHeight="1">
      <c r="A79" s="95" t="s">
        <v>80</v>
      </c>
      <c r="B79" s="3" t="s">
        <v>81</v>
      </c>
      <c r="C79" s="3"/>
      <c r="D79" s="3"/>
      <c r="E79" s="96" t="s">
        <v>82</v>
      </c>
      <c r="F79" s="3"/>
      <c r="G79" s="3"/>
      <c r="H79" s="3"/>
      <c r="I79" s="3"/>
      <c r="J79" s="3"/>
      <c r="L79" s="119">
        <f>C18</f>
        <v>6184.7</v>
      </c>
    </row>
    <row r="80" spans="1:10" s="8" customFormat="1" ht="15.75" customHeight="1">
      <c r="A80" s="95"/>
      <c r="C80" s="3"/>
      <c r="D80" s="3"/>
      <c r="E80" s="3"/>
      <c r="F80" s="3"/>
      <c r="G80" s="3"/>
      <c r="H80" s="3"/>
      <c r="I80" s="3"/>
      <c r="J80" s="3"/>
    </row>
    <row r="81" spans="1:12" s="8" customFormat="1" ht="15.75" customHeight="1">
      <c r="A81" s="95" t="s">
        <v>83</v>
      </c>
      <c r="B81" s="65" t="s">
        <v>84</v>
      </c>
      <c r="C81" s="65"/>
      <c r="D81" s="65"/>
      <c r="E81" s="65"/>
      <c r="F81" s="65"/>
      <c r="G81" s="149">
        <v>0.22</v>
      </c>
      <c r="H81" s="149"/>
      <c r="I81" s="3"/>
      <c r="J81" s="3"/>
      <c r="L81" s="120">
        <f>ROUND(L79*G81,2)</f>
        <v>1360.63</v>
      </c>
    </row>
    <row r="82" spans="1:10" s="8" customFormat="1" ht="15.75" customHeight="1">
      <c r="A82" s="95"/>
      <c r="B82" s="65"/>
      <c r="C82" s="65"/>
      <c r="D82" s="65"/>
      <c r="E82" s="65"/>
      <c r="F82" s="65"/>
      <c r="G82" s="65"/>
      <c r="H82" s="65"/>
      <c r="I82" s="3"/>
      <c r="J82" s="3"/>
    </row>
    <row r="83" spans="1:12" s="8" customFormat="1" ht="15.75" customHeight="1">
      <c r="A83" s="95" t="s">
        <v>36</v>
      </c>
      <c r="B83" s="65" t="s">
        <v>85</v>
      </c>
      <c r="C83" s="65"/>
      <c r="D83" s="65"/>
      <c r="E83" s="96" t="s">
        <v>82</v>
      </c>
      <c r="G83" s="65"/>
      <c r="H83" s="65"/>
      <c r="I83" s="3"/>
      <c r="J83" s="3"/>
      <c r="L83" s="120">
        <f>C34</f>
        <v>870.4499999999999</v>
      </c>
    </row>
    <row r="84" spans="1:10" s="8" customFormat="1" ht="15.75" customHeight="1">
      <c r="A84" s="95"/>
      <c r="C84" s="3"/>
      <c r="D84" s="3"/>
      <c r="E84" s="3"/>
      <c r="F84" s="3"/>
      <c r="G84" s="3"/>
      <c r="H84" s="3"/>
      <c r="I84" s="3"/>
      <c r="J84" s="3"/>
    </row>
    <row r="85" spans="1:12" s="8" customFormat="1" ht="15.75" customHeight="1">
      <c r="A85" s="95" t="s">
        <v>58</v>
      </c>
      <c r="B85" s="3" t="s">
        <v>86</v>
      </c>
      <c r="C85" s="3"/>
      <c r="D85" s="3"/>
      <c r="E85" s="96" t="s">
        <v>82</v>
      </c>
      <c r="F85" s="3"/>
      <c r="G85" s="3"/>
      <c r="H85" s="3"/>
      <c r="I85" s="3"/>
      <c r="J85" s="3"/>
      <c r="L85" s="120">
        <f>C48</f>
        <v>1226.6000000000001</v>
      </c>
    </row>
    <row r="86" spans="1:12" s="8" customFormat="1" ht="15.75" customHeight="1">
      <c r="A86" s="95"/>
      <c r="C86" s="3"/>
      <c r="D86" s="3"/>
      <c r="E86" s="3"/>
      <c r="F86" s="3"/>
      <c r="G86" s="3"/>
      <c r="H86" s="3"/>
      <c r="I86" s="3"/>
      <c r="J86" s="3"/>
      <c r="L86" s="121"/>
    </row>
    <row r="87" spans="1:12" s="8" customFormat="1" ht="15.75" customHeight="1">
      <c r="A87" s="95" t="s">
        <v>87</v>
      </c>
      <c r="B87" s="13" t="s">
        <v>88</v>
      </c>
      <c r="C87" s="13"/>
      <c r="D87" s="13"/>
      <c r="E87" s="13"/>
      <c r="F87" s="13"/>
      <c r="G87" s="13"/>
      <c r="H87" s="25">
        <v>0.1</v>
      </c>
      <c r="I87" s="13"/>
      <c r="J87" s="13"/>
      <c r="K87" s="25"/>
      <c r="L87" s="122">
        <f>ROUND((L79+L81+L83)*H87,2)</f>
        <v>841.58</v>
      </c>
    </row>
    <row r="88" spans="1:12" s="8" customFormat="1" ht="15.75" customHeight="1">
      <c r="A88" s="95"/>
      <c r="B88" s="3" t="s">
        <v>89</v>
      </c>
      <c r="C88" s="3"/>
      <c r="D88" s="3"/>
      <c r="E88" s="3"/>
      <c r="F88" s="3"/>
      <c r="G88" s="3"/>
      <c r="H88" s="3"/>
      <c r="I88" s="3"/>
      <c r="J88" s="3"/>
      <c r="L88" s="121"/>
    </row>
    <row r="89" spans="1:12" s="8" customFormat="1" ht="15.75" customHeight="1">
      <c r="A89" s="95"/>
      <c r="B89" s="34"/>
      <c r="C89" s="3"/>
      <c r="D89" s="3"/>
      <c r="E89" s="3"/>
      <c r="F89" s="3"/>
      <c r="G89" s="3"/>
      <c r="H89" s="3"/>
      <c r="I89" s="3"/>
      <c r="J89" s="3"/>
      <c r="L89" s="121"/>
    </row>
    <row r="90" spans="1:12" s="8" customFormat="1" ht="15.75" customHeight="1" thickBot="1">
      <c r="A90" s="95" t="s">
        <v>90</v>
      </c>
      <c r="B90" s="3" t="s">
        <v>91</v>
      </c>
      <c r="C90" s="3"/>
      <c r="D90" s="3"/>
      <c r="E90" s="3"/>
      <c r="F90" s="3"/>
      <c r="G90" s="3"/>
      <c r="H90" s="3"/>
      <c r="I90" s="3"/>
      <c r="J90" s="3"/>
      <c r="L90" s="123">
        <f>L79+L81+L83+L85+L87</f>
        <v>10483.960000000001</v>
      </c>
    </row>
    <row r="91" spans="1:10" s="8" customFormat="1" ht="15.75" customHeight="1">
      <c r="A91" s="95"/>
      <c r="B91" s="3"/>
      <c r="C91" s="3"/>
      <c r="D91" s="3"/>
      <c r="E91" s="3"/>
      <c r="F91" s="3"/>
      <c r="G91" s="3"/>
      <c r="H91" s="3"/>
      <c r="I91" s="3"/>
      <c r="J91" s="3"/>
    </row>
    <row r="92" spans="1:12" s="8" customFormat="1" ht="15.75" customHeight="1">
      <c r="A92" s="95" t="s">
        <v>92</v>
      </c>
      <c r="B92" s="3" t="s">
        <v>93</v>
      </c>
      <c r="C92" s="3"/>
      <c r="D92" s="3"/>
      <c r="E92" s="3"/>
      <c r="F92" s="3"/>
      <c r="G92" s="3"/>
      <c r="H92" s="3"/>
      <c r="I92" s="3"/>
      <c r="J92" s="3"/>
      <c r="L92" s="124">
        <f>L90/H76</f>
        <v>2096.7920000000004</v>
      </c>
    </row>
    <row r="93" spans="1:10" s="8" customFormat="1" ht="15.75" customHeight="1">
      <c r="A93" s="95"/>
      <c r="B93" s="3"/>
      <c r="C93" s="3"/>
      <c r="D93" s="3"/>
      <c r="E93" s="3"/>
      <c r="F93" s="3"/>
      <c r="G93" s="3"/>
      <c r="H93" s="3"/>
      <c r="I93" s="3"/>
      <c r="J93" s="3"/>
    </row>
    <row r="94" spans="1:10" s="8" customFormat="1" ht="15.75" customHeight="1">
      <c r="A94" s="95"/>
      <c r="B94" s="3"/>
      <c r="C94" s="3"/>
      <c r="D94" s="3"/>
      <c r="E94" s="3"/>
      <c r="F94" s="3"/>
      <c r="G94" s="3"/>
      <c r="H94" s="3"/>
      <c r="I94" s="3"/>
      <c r="J94" s="3"/>
    </row>
    <row r="95" spans="1:10" s="8" customFormat="1" ht="15.75" customHeight="1">
      <c r="A95" s="95"/>
      <c r="B95" s="3"/>
      <c r="C95" s="3"/>
      <c r="D95" s="3"/>
      <c r="E95" s="3"/>
      <c r="F95" s="3"/>
      <c r="G95" s="3"/>
      <c r="H95" s="3"/>
      <c r="I95" s="3"/>
      <c r="J95" s="3"/>
    </row>
    <row r="96" spans="1:12" s="8" customFormat="1" ht="15.75" customHeight="1">
      <c r="A96" s="97"/>
      <c r="B96" s="139" t="s">
        <v>103</v>
      </c>
      <c r="C96" s="139"/>
      <c r="D96" s="139"/>
      <c r="E96" s="139"/>
      <c r="F96" s="3"/>
      <c r="G96" s="3"/>
      <c r="H96" s="3"/>
      <c r="I96" s="3"/>
      <c r="J96" s="152" t="s">
        <v>102</v>
      </c>
      <c r="K96" s="152"/>
      <c r="L96" s="152"/>
    </row>
    <row r="97" spans="1:12" s="8" customFormat="1" ht="15.75" customHeight="1">
      <c r="A97" s="97"/>
      <c r="B97" s="3"/>
      <c r="C97" s="3"/>
      <c r="D97" s="3"/>
      <c r="E97" s="3"/>
      <c r="F97" s="3"/>
      <c r="G97" s="3"/>
      <c r="H97" s="3"/>
      <c r="I97" s="3"/>
      <c r="J97" s="3"/>
      <c r="L97" s="6"/>
    </row>
    <row r="98" spans="1:12" s="8" customFormat="1" ht="15.75" customHeight="1">
      <c r="A98" s="97"/>
      <c r="B98" s="3"/>
      <c r="C98" s="3"/>
      <c r="D98" s="3"/>
      <c r="E98" s="3"/>
      <c r="F98" s="3"/>
      <c r="G98" s="3"/>
      <c r="H98" s="3"/>
      <c r="I98" s="3"/>
      <c r="J98" s="3"/>
      <c r="L98" s="6"/>
    </row>
    <row r="99" spans="2:5" ht="15.75" customHeight="1">
      <c r="B99" s="125"/>
      <c r="D99" s="144"/>
      <c r="E99" s="144"/>
    </row>
  </sheetData>
  <sheetProtection/>
  <mergeCells count="50">
    <mergeCell ref="I32:J32"/>
    <mergeCell ref="I46:J46"/>
    <mergeCell ref="A57:M57"/>
    <mergeCell ref="D58:F58"/>
    <mergeCell ref="G58:H58"/>
    <mergeCell ref="J58:K58"/>
    <mergeCell ref="J53:L53"/>
    <mergeCell ref="N27:O27"/>
    <mergeCell ref="I28:J28"/>
    <mergeCell ref="N28:O28"/>
    <mergeCell ref="N32:O32"/>
    <mergeCell ref="I31:J31"/>
    <mergeCell ref="N31:O31"/>
    <mergeCell ref="I29:J29"/>
    <mergeCell ref="N29:O29"/>
    <mergeCell ref="I30:J30"/>
    <mergeCell ref="N30:O30"/>
    <mergeCell ref="B96:E96"/>
    <mergeCell ref="G81:H81"/>
    <mergeCell ref="B69:C69"/>
    <mergeCell ref="A72:M72"/>
    <mergeCell ref="H74:M74"/>
    <mergeCell ref="I69:K69"/>
    <mergeCell ref="J96:L96"/>
    <mergeCell ref="D99:E99"/>
    <mergeCell ref="J14:K14"/>
    <mergeCell ref="J15:K15"/>
    <mergeCell ref="I24:J24"/>
    <mergeCell ref="I45:J45"/>
    <mergeCell ref="I44:J44"/>
    <mergeCell ref="J21:K21"/>
    <mergeCell ref="I38:J38"/>
    <mergeCell ref="H75:I75"/>
    <mergeCell ref="A71:M71"/>
    <mergeCell ref="A68:B68"/>
    <mergeCell ref="J13:K13"/>
    <mergeCell ref="A60:C60"/>
    <mergeCell ref="B53:D53"/>
    <mergeCell ref="A61:D61"/>
    <mergeCell ref="A62:D62"/>
    <mergeCell ref="I27:J27"/>
    <mergeCell ref="G61:M63"/>
    <mergeCell ref="G68:I68"/>
    <mergeCell ref="B50:H51"/>
    <mergeCell ref="A1:M1"/>
    <mergeCell ref="G2:H2"/>
    <mergeCell ref="J2:K2"/>
    <mergeCell ref="H12:I12"/>
    <mergeCell ref="H9:I9"/>
    <mergeCell ref="E12:F12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2017-10-12T10:12:58Z</cp:lastPrinted>
  <dcterms:created xsi:type="dcterms:W3CDTF">1996-10-08T23:32:33Z</dcterms:created>
  <dcterms:modified xsi:type="dcterms:W3CDTF">2017-11-15T13:13:14Z</dcterms:modified>
  <cp:category/>
  <cp:version/>
  <cp:contentType/>
  <cp:contentStatus/>
</cp:coreProperties>
</file>